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9395" windowHeight="7350"/>
  </bookViews>
  <sheets>
    <sheet name="江油职中" sheetId="4" r:id="rId1"/>
    <sheet name="Sheet3" sheetId="3" r:id="rId2"/>
  </sheets>
  <definedNames>
    <definedName name="_xlnm.Print_Area" localSheetId="0">江油职中!$A$1:$M$11</definedName>
  </definedNames>
  <calcPr calcId="144525"/>
</workbook>
</file>

<file path=xl/calcChain.xml><?xml version="1.0" encoding="utf-8"?>
<calcChain xmlns="http://schemas.openxmlformats.org/spreadsheetml/2006/main">
  <c r="D5" i="4" l="1"/>
  <c r="J10" i="4" l="1"/>
  <c r="D8" i="4"/>
  <c r="J4" i="4"/>
  <c r="G10" i="4"/>
  <c r="H10" i="4"/>
  <c r="F10" i="4"/>
  <c r="E10" i="4"/>
  <c r="E4" i="4" s="1"/>
  <c r="I10" i="4"/>
  <c r="I4" i="4" s="1"/>
  <c r="C8" i="4"/>
  <c r="D7" i="4"/>
  <c r="D4" i="4" s="1"/>
  <c r="D9" i="4" s="1"/>
  <c r="B7" i="4"/>
  <c r="C7" i="4" s="1"/>
  <c r="C6" i="4"/>
  <c r="C5" i="4"/>
  <c r="H4" i="4" l="1"/>
  <c r="G4" i="4"/>
  <c r="F4" i="4"/>
  <c r="I11" i="4"/>
  <c r="E11" i="4"/>
  <c r="G11" i="4"/>
  <c r="J11" i="4"/>
  <c r="H11" i="4"/>
  <c r="F11" i="4"/>
  <c r="B4" i="4"/>
  <c r="C4" i="4"/>
  <c r="C9" i="4" s="1"/>
</calcChain>
</file>

<file path=xl/sharedStrings.xml><?xml version="1.0" encoding="utf-8"?>
<sst xmlns="http://schemas.openxmlformats.org/spreadsheetml/2006/main" count="26" uniqueCount="26">
  <si>
    <t>A校区</t>
    <phoneticPr fontId="1" type="noConversion"/>
  </si>
  <si>
    <t>亩</t>
    <phoneticPr fontId="1" type="noConversion"/>
  </si>
  <si>
    <t>合计</t>
    <phoneticPr fontId="1" type="noConversion"/>
  </si>
  <si>
    <t>生均率</t>
    <phoneticPr fontId="1" type="noConversion"/>
  </si>
  <si>
    <t>校区</t>
    <phoneticPr fontId="1" type="noConversion"/>
  </si>
  <si>
    <t>学生
人数</t>
    <phoneticPr fontId="1" type="noConversion"/>
  </si>
  <si>
    <t>建筑面积</t>
    <phoneticPr fontId="1" type="noConversion"/>
  </si>
  <si>
    <t>占地面积</t>
    <phoneticPr fontId="1" type="noConversion"/>
  </si>
  <si>
    <t>单位</t>
    <phoneticPr fontId="1" type="noConversion"/>
  </si>
  <si>
    <t>江油市职业中学校占地及建筑物面积统计表</t>
    <phoneticPr fontId="1" type="noConversion"/>
  </si>
  <si>
    <t>所占比例</t>
    <phoneticPr fontId="1" type="noConversion"/>
  </si>
  <si>
    <t>实训面积</t>
    <phoneticPr fontId="1" type="noConversion"/>
  </si>
  <si>
    <t>理论教学</t>
    <phoneticPr fontId="1" type="noConversion"/>
  </si>
  <si>
    <t>图书室</t>
    <phoneticPr fontId="1" type="noConversion"/>
  </si>
  <si>
    <t>活动用房</t>
    <phoneticPr fontId="1" type="noConversion"/>
  </si>
  <si>
    <r>
      <t xml:space="preserve">学生生活用房
</t>
    </r>
    <r>
      <rPr>
        <b/>
        <sz val="9"/>
        <color theme="1"/>
        <rFont val="宋体"/>
        <family val="3"/>
        <charset val="134"/>
        <scheme val="minor"/>
      </rPr>
      <t>（宿舍、食堂等）</t>
    </r>
    <phoneticPr fontId="1" type="noConversion"/>
  </si>
  <si>
    <t>其它用房</t>
    <phoneticPr fontId="1" type="noConversion"/>
  </si>
  <si>
    <t>备注</t>
    <phoneticPr fontId="1" type="noConversion"/>
  </si>
  <si>
    <r>
      <t>2012</t>
    </r>
    <r>
      <rPr>
        <sz val="11"/>
        <color theme="1"/>
        <rFont val="宋体"/>
        <family val="3"/>
        <charset val="134"/>
      </rPr>
      <t>年攀长钢技校并入</t>
    </r>
    <r>
      <rPr>
        <sz val="11"/>
        <color theme="1"/>
        <rFont val="Arial"/>
        <family val="2"/>
      </rPr>
      <t>(</t>
    </r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Arial"/>
        <family val="2"/>
      </rPr>
      <t>2)</t>
    </r>
    <phoneticPr fontId="1" type="noConversion"/>
  </si>
  <si>
    <r>
      <t>2011</t>
    </r>
    <r>
      <rPr>
        <sz val="11"/>
        <color theme="1"/>
        <rFont val="宋体"/>
        <family val="3"/>
        <charset val="134"/>
      </rPr>
      <t>年矿机技校并入(附件3)</t>
    </r>
    <phoneticPr fontId="1" type="noConversion"/>
  </si>
  <si>
    <r>
      <t>2011</t>
    </r>
    <r>
      <rPr>
        <sz val="11"/>
        <color theme="1"/>
        <rFont val="宋体"/>
        <family val="3"/>
        <charset val="134"/>
      </rPr>
      <t>年备案租入</t>
    </r>
    <r>
      <rPr>
        <sz val="11"/>
        <color theme="1"/>
        <rFont val="Arial"/>
        <family val="2"/>
      </rPr>
      <t>30</t>
    </r>
    <r>
      <rPr>
        <sz val="11"/>
        <color theme="1"/>
        <rFont val="宋体"/>
        <family val="3"/>
        <charset val="134"/>
      </rPr>
      <t>年使用期</t>
    </r>
    <r>
      <rPr>
        <sz val="11"/>
        <color theme="1"/>
        <rFont val="Arial"/>
        <family val="2"/>
      </rPr>
      <t>(</t>
    </r>
    <r>
      <rPr>
        <sz val="11"/>
        <color theme="1"/>
        <rFont val="宋体"/>
        <family val="3"/>
        <charset val="134"/>
      </rPr>
      <t>附件</t>
    </r>
    <r>
      <rPr>
        <sz val="11"/>
        <color theme="1"/>
        <rFont val="Arial"/>
        <family val="2"/>
      </rPr>
      <t>4)</t>
    </r>
    <phoneticPr fontId="1" type="noConversion"/>
  </si>
  <si>
    <t>B校区</t>
    <phoneticPr fontId="1" type="noConversion"/>
  </si>
  <si>
    <t>C1校区</t>
    <phoneticPr fontId="1" type="noConversion"/>
  </si>
  <si>
    <t>C2校区</t>
    <phoneticPr fontId="1" type="noConversion"/>
  </si>
  <si>
    <r>
      <t>m</t>
    </r>
    <r>
      <rPr>
        <b/>
        <vertAlign val="superscript"/>
        <sz val="14"/>
        <color theme="1"/>
        <rFont val="宋体"/>
        <family val="3"/>
        <charset val="134"/>
        <scheme val="minor"/>
      </rPr>
      <t>2</t>
    </r>
    <r>
      <rPr>
        <b/>
        <sz val="10"/>
        <color theme="1"/>
        <rFont val="宋体"/>
        <family val="3"/>
        <charset val="134"/>
        <scheme val="minor"/>
      </rPr>
      <t>（按666.67/每亩计算）</t>
    </r>
    <phoneticPr fontId="1" type="noConversion"/>
  </si>
  <si>
    <r>
      <rPr>
        <sz val="11"/>
        <color theme="1"/>
        <rFont val="宋体"/>
        <family val="3"/>
        <charset val="134"/>
      </rPr>
      <t>震后河南对口援建（含在建综合楼4100平方米）（附件</t>
    </r>
    <r>
      <rPr>
        <sz val="11"/>
        <color theme="1"/>
        <rFont val="Arial"/>
        <family val="2"/>
      </rPr>
      <t>1</t>
    </r>
    <r>
      <rPr>
        <sz val="11"/>
        <color theme="1"/>
        <rFont val="宋体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</si>
</sst>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vertAlign val="superscript"/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b/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9" fontId="9" fillId="0" borderId="1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8" sqref="B5:B8"/>
    </sheetView>
  </sheetViews>
  <sheetFormatPr defaultRowHeight="13.5" x14ac:dyDescent="0.15"/>
  <cols>
    <col min="1" max="1" width="9.625" customWidth="1"/>
    <col min="2" max="2" width="15.125" style="1" bestFit="1" customWidth="1"/>
    <col min="3" max="3" width="14.5" bestFit="1" customWidth="1"/>
    <col min="4" max="4" width="12.375" customWidth="1"/>
    <col min="5" max="5" width="13.25" customWidth="1"/>
    <col min="6" max="6" width="11.875" customWidth="1"/>
    <col min="7" max="7" width="10.25" customWidth="1"/>
    <col min="8" max="8" width="11.625" customWidth="1"/>
    <col min="9" max="9" width="16.625" customWidth="1"/>
    <col min="10" max="10" width="12" customWidth="1"/>
    <col min="11" max="11" width="7.625" customWidth="1"/>
    <col min="12" max="12" width="10.75" customWidth="1"/>
    <col min="13" max="13" width="8.875" hidden="1" customWidth="1"/>
  </cols>
  <sheetData>
    <row r="1" spans="1:13" ht="50.25" customHeight="1" thickBot="1" x14ac:dyDescent="0.2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57" customHeight="1" thickTop="1" x14ac:dyDescent="0.15">
      <c r="A2" s="8" t="s">
        <v>4</v>
      </c>
      <c r="B2" s="30" t="s">
        <v>7</v>
      </c>
      <c r="C2" s="30"/>
      <c r="D2" s="33" t="s">
        <v>6</v>
      </c>
      <c r="E2" s="33" t="s">
        <v>11</v>
      </c>
      <c r="F2" s="33" t="s">
        <v>12</v>
      </c>
      <c r="G2" s="33" t="s">
        <v>13</v>
      </c>
      <c r="H2" s="33" t="s">
        <v>14</v>
      </c>
      <c r="I2" s="33" t="s">
        <v>15</v>
      </c>
      <c r="J2" s="33" t="s">
        <v>16</v>
      </c>
      <c r="K2" s="33" t="s">
        <v>17</v>
      </c>
      <c r="L2" s="35"/>
      <c r="M2" s="3" t="s">
        <v>5</v>
      </c>
    </row>
    <row r="3" spans="1:13" s="2" customFormat="1" ht="36" customHeight="1" x14ac:dyDescent="0.15">
      <c r="A3" s="9" t="s">
        <v>8</v>
      </c>
      <c r="B3" s="10" t="s">
        <v>1</v>
      </c>
      <c r="C3" s="11" t="s">
        <v>24</v>
      </c>
      <c r="D3" s="34"/>
      <c r="E3" s="34"/>
      <c r="F3" s="34"/>
      <c r="G3" s="34"/>
      <c r="H3" s="34"/>
      <c r="I3" s="34"/>
      <c r="J3" s="34"/>
      <c r="K3" s="34"/>
      <c r="L3" s="36"/>
      <c r="M3" s="4"/>
    </row>
    <row r="4" spans="1:13" ht="47.25" customHeight="1" x14ac:dyDescent="0.15">
      <c r="A4" s="12" t="s">
        <v>2</v>
      </c>
      <c r="B4" s="13">
        <f>SUM(B5:B8)</f>
        <v>244.953</v>
      </c>
      <c r="C4" s="13">
        <f t="shared" ref="C4:J4" si="0">SUM(C5:C8)</f>
        <v>163302</v>
      </c>
      <c r="D4" s="13">
        <f t="shared" si="0"/>
        <v>98622</v>
      </c>
      <c r="E4" s="13">
        <f t="shared" si="0"/>
        <v>14757.789999999999</v>
      </c>
      <c r="F4" s="13">
        <f t="shared" si="0"/>
        <v>25300.39</v>
      </c>
      <c r="G4" s="13">
        <f t="shared" si="0"/>
        <v>800</v>
      </c>
      <c r="H4" s="13">
        <f t="shared" si="0"/>
        <v>2701.6</v>
      </c>
      <c r="I4" s="13">
        <f t="shared" si="0"/>
        <v>34069.652800000003</v>
      </c>
      <c r="J4" s="13">
        <f t="shared" si="0"/>
        <v>20992.57</v>
      </c>
      <c r="K4" s="26"/>
      <c r="L4" s="27"/>
      <c r="M4" s="5">
        <v>4590</v>
      </c>
    </row>
    <row r="5" spans="1:13" ht="53.25" customHeight="1" x14ac:dyDescent="0.15">
      <c r="A5" s="14" t="s">
        <v>0</v>
      </c>
      <c r="B5" s="15">
        <v>98.59</v>
      </c>
      <c r="C5" s="16">
        <f>B5*2000/3</f>
        <v>65726.666666666672</v>
      </c>
      <c r="D5" s="17">
        <f>28885+4100</f>
        <v>32985</v>
      </c>
      <c r="E5" s="25">
        <v>14757.789999999999</v>
      </c>
      <c r="F5" s="25">
        <v>25300.39</v>
      </c>
      <c r="G5" s="25">
        <v>800</v>
      </c>
      <c r="H5" s="25">
        <v>2701.6</v>
      </c>
      <c r="I5" s="25">
        <v>34069.652800000003</v>
      </c>
      <c r="J5" s="25">
        <v>20992.57</v>
      </c>
      <c r="K5" s="28" t="s">
        <v>25</v>
      </c>
      <c r="L5" s="29"/>
      <c r="M5" s="6"/>
    </row>
    <row r="6" spans="1:13" ht="47.25" customHeight="1" x14ac:dyDescent="0.15">
      <c r="A6" s="14" t="s">
        <v>21</v>
      </c>
      <c r="B6" s="15">
        <v>64.48</v>
      </c>
      <c r="C6" s="16">
        <f t="shared" ref="C6:C8" si="1">B6*2000/3</f>
        <v>42986.666666666672</v>
      </c>
      <c r="D6" s="15">
        <v>34798.68</v>
      </c>
      <c r="E6" s="25"/>
      <c r="F6" s="25"/>
      <c r="G6" s="25"/>
      <c r="H6" s="25"/>
      <c r="I6" s="25"/>
      <c r="J6" s="25"/>
      <c r="K6" s="28" t="s">
        <v>18</v>
      </c>
      <c r="L6" s="29"/>
      <c r="M6" s="6"/>
    </row>
    <row r="7" spans="1:13" ht="47.25" customHeight="1" x14ac:dyDescent="0.15">
      <c r="A7" s="14" t="s">
        <v>22</v>
      </c>
      <c r="B7" s="17">
        <f>26.883</f>
        <v>26.882999999999999</v>
      </c>
      <c r="C7" s="16">
        <f t="shared" si="1"/>
        <v>17922</v>
      </c>
      <c r="D7" s="15">
        <f>10069.29+2088.46+648</f>
        <v>12805.75</v>
      </c>
      <c r="E7" s="25"/>
      <c r="F7" s="25"/>
      <c r="G7" s="25"/>
      <c r="H7" s="25"/>
      <c r="I7" s="25"/>
      <c r="J7" s="25"/>
      <c r="K7" s="28" t="s">
        <v>19</v>
      </c>
      <c r="L7" s="29"/>
      <c r="M7" s="6"/>
    </row>
    <row r="8" spans="1:13" ht="47.25" customHeight="1" x14ac:dyDescent="0.15">
      <c r="A8" s="14" t="s">
        <v>23</v>
      </c>
      <c r="B8" s="15">
        <v>55</v>
      </c>
      <c r="C8" s="16">
        <f t="shared" si="1"/>
        <v>36666.666666666664</v>
      </c>
      <c r="D8" s="15">
        <f>22132.57-4100</f>
        <v>18032.57</v>
      </c>
      <c r="E8" s="25"/>
      <c r="F8" s="25"/>
      <c r="G8" s="25"/>
      <c r="H8" s="25"/>
      <c r="I8" s="25"/>
      <c r="J8" s="25"/>
      <c r="K8" s="28" t="s">
        <v>20</v>
      </c>
      <c r="L8" s="29"/>
      <c r="M8" s="6"/>
    </row>
    <row r="9" spans="1:13" ht="47.25" hidden="1" customHeight="1" thickBot="1" x14ac:dyDescent="0.2">
      <c r="A9" s="14" t="s">
        <v>3</v>
      </c>
      <c r="B9" s="15"/>
      <c r="C9" s="16">
        <f>C4/M4</f>
        <v>35.577777777777776</v>
      </c>
      <c r="D9" s="16">
        <f>D4/M4</f>
        <v>21.48627450980392</v>
      </c>
      <c r="E9" s="15"/>
      <c r="F9" s="15"/>
      <c r="G9" s="15"/>
      <c r="H9" s="15"/>
      <c r="I9" s="15"/>
      <c r="J9" s="15"/>
      <c r="K9" s="15"/>
      <c r="L9" s="18"/>
      <c r="M9" s="7"/>
    </row>
    <row r="10" spans="1:13" hidden="1" x14ac:dyDescent="0.15">
      <c r="A10" s="19"/>
      <c r="B10" s="20"/>
      <c r="C10" s="21"/>
      <c r="D10" s="21"/>
      <c r="E10" s="21" t="e">
        <f>SUMIF(#REF!,"实训实验",#REF!)</f>
        <v>#REF!</v>
      </c>
      <c r="F10" s="21" t="e">
        <f>SUMIF(#REF!,"教学用房",#REF!)</f>
        <v>#REF!</v>
      </c>
      <c r="G10" s="21" t="e">
        <f>SUMIF(#REF!,"图书室",#REF!)+800</f>
        <v>#REF!</v>
      </c>
      <c r="H10" s="21" t="e">
        <f>SUMIF(#REF!,"活动用房",#REF!)</f>
        <v>#REF!</v>
      </c>
      <c r="I10" s="21" t="e">
        <f>SUMIF(#REF!,"学生生活用房",#REF!)</f>
        <v>#REF!</v>
      </c>
      <c r="J10" s="21" t="e">
        <f>SUMIF(#REF!,"其它用房",#REF!)-800</f>
        <v>#REF!</v>
      </c>
      <c r="K10" s="21"/>
      <c r="L10" s="22"/>
    </row>
    <row r="11" spans="1:13" ht="24.75" customHeight="1" thickBot="1" x14ac:dyDescent="0.2">
      <c r="A11" s="31" t="s">
        <v>10</v>
      </c>
      <c r="B11" s="32"/>
      <c r="C11" s="32"/>
      <c r="D11" s="32"/>
      <c r="E11" s="23">
        <f>E4/$D$4</f>
        <v>0.14963993835046946</v>
      </c>
      <c r="F11" s="23">
        <f t="shared" ref="F11:J11" si="2">F4/$D$4</f>
        <v>0.25653900752367625</v>
      </c>
      <c r="G11" s="23">
        <f t="shared" si="2"/>
        <v>8.1117803329885819E-3</v>
      </c>
      <c r="H11" s="23">
        <f t="shared" si="2"/>
        <v>2.7393482184502441E-2</v>
      </c>
      <c r="I11" s="23">
        <f t="shared" si="2"/>
        <v>0.3454569244184868</v>
      </c>
      <c r="J11" s="23">
        <f t="shared" si="2"/>
        <v>0.21285889558110765</v>
      </c>
      <c r="K11" s="37"/>
      <c r="L11" s="38"/>
    </row>
    <row r="12" spans="1:13" ht="14.25" thickTop="1" x14ac:dyDescent="0.15"/>
  </sheetData>
  <mergeCells count="23">
    <mergeCell ref="A11:D11"/>
    <mergeCell ref="K7:L7"/>
    <mergeCell ref="K8:L8"/>
    <mergeCell ref="D2:D3"/>
    <mergeCell ref="E2:E3"/>
    <mergeCell ref="F2:F3"/>
    <mergeCell ref="G2:G3"/>
    <mergeCell ref="H2:H3"/>
    <mergeCell ref="I2:I3"/>
    <mergeCell ref="J2:J3"/>
    <mergeCell ref="K2:L3"/>
    <mergeCell ref="K11:L11"/>
    <mergeCell ref="A1:M1"/>
    <mergeCell ref="E5:E8"/>
    <mergeCell ref="F5:F8"/>
    <mergeCell ref="G5:G8"/>
    <mergeCell ref="H5:H8"/>
    <mergeCell ref="I5:I8"/>
    <mergeCell ref="J5:J8"/>
    <mergeCell ref="K4:L4"/>
    <mergeCell ref="K5:L5"/>
    <mergeCell ref="K6:L6"/>
    <mergeCell ref="B2:C2"/>
  </mergeCells>
  <phoneticPr fontId="1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4" sqref="G14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江油职中</vt:lpstr>
      <vt:lpstr>Sheet3</vt:lpstr>
      <vt:lpstr>江油职中!Print_Area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xdm</cp:lastModifiedBy>
  <cp:lastPrinted>2018-06-17T03:53:37Z</cp:lastPrinted>
  <dcterms:created xsi:type="dcterms:W3CDTF">2018-06-14T09:29:47Z</dcterms:created>
  <dcterms:modified xsi:type="dcterms:W3CDTF">2018-06-21T06:32:09Z</dcterms:modified>
</cp:coreProperties>
</file>